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Определение точности счета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<sst xmlns="http://schemas.openxmlformats.org/spreadsheetml/2006/main" count="33" uniqueCount="30">
  <si>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Определение точности счета</t>
  </si>
  <si>
    <t>Точность счета определяется в основном разбросом веса образцов.</t>
  </si>
  <si>
    <t>Разброс образцов определяется по 10 взвешиваниям.</t>
  </si>
  <si>
    <t>Наименьшая масса образца должна быть равна по крайней мере 10d  или</t>
  </si>
  <si>
    <t>100d, когда необходима  более высокая точность.</t>
  </si>
  <si>
    <t>Номер</t>
  </si>
  <si>
    <t>Вес</t>
  </si>
  <si>
    <t>Статистика</t>
  </si>
  <si>
    <t>Наибольшее значение</t>
  </si>
  <si>
    <t>Наименьшее значение</t>
  </si>
  <si>
    <t>Размах</t>
  </si>
  <si>
    <t>Средний вес</t>
  </si>
  <si>
    <t>СКО</t>
  </si>
  <si>
    <t>Относительное СКО</t>
  </si>
  <si>
    <t>%</t>
  </si>
  <si>
    <t>Информация необходимая для вычисления точности счета</t>
  </si>
  <si>
    <t>Количество образцов в партии</t>
  </si>
  <si>
    <t>Количество эталонных образцов</t>
  </si>
  <si>
    <t xml:space="preserve">Дискретность в используемых весах </t>
  </si>
  <si>
    <t>Внутреннее разрешение в используемых весах</t>
  </si>
  <si>
    <t>Общий вес</t>
  </si>
  <si>
    <t>Результат определения точности счета</t>
  </si>
  <si>
    <t>СКО в шт.</t>
  </si>
  <si>
    <t>Максимальное отклонение, шт.</t>
  </si>
  <si>
    <t>±</t>
  </si>
  <si>
    <t>Относительная ошибка счета</t>
  </si>
  <si>
    <t>Возможность счета с точностью до 1шт.</t>
  </si>
  <si>
    <t>Единица изм.</t>
  </si>
  <si>
    <t>Для расчета точности подсчета деталей заполните поля выделенные серым фоном</t>
  </si>
  <si>
    <t>Статистическая вероятность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</si>
</sst>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%"/>
  </numFmts>
  <fonts count="11">
    <font>
      <sz val="10"/>
      <name val="Arial Cyr"/>
      <family val="0"/>
    </font>
    <font>
      <b/>
      <u val="single"/>
      <sz val="16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sz val="10"/>
      <name val="Sartorius"/>
      <family val="0"/>
    </font>
    <font>
      <sz val="8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Continuous" vertical="center"/>
      <protection locked="0"/>
    </xf>
    <xf numFmtId="0" fontId="0" fillId="0" borderId="5" xfId="0" applyBorder="1" applyAlignment="1">
      <alignment horizontal="centerContinuous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164" fontId="0" fillId="0" borderId="10" xfId="0" applyNumberForma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9" fontId="3" fillId="3" borderId="14" xfId="17" applyNumberFormat="1" applyFont="1" applyFill="1" applyBorder="1" applyAlignment="1">
      <alignment horizontal="center" vertical="center"/>
    </xf>
    <xf numFmtId="9" fontId="3" fillId="3" borderId="17" xfId="17" applyNumberFormat="1" applyFont="1" applyFill="1" applyBorder="1" applyAlignment="1">
      <alignment horizontal="center" vertical="center"/>
    </xf>
    <xf numFmtId="166" fontId="3" fillId="3" borderId="15" xfId="17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0" fontId="2" fillId="3" borderId="14" xfId="17" applyNumberFormat="1" applyFont="1" applyFill="1" applyBorder="1" applyAlignment="1">
      <alignment horizontal="center" vertical="center"/>
    </xf>
    <xf numFmtId="10" fontId="2" fillId="3" borderId="17" xfId="17" applyNumberFormat="1" applyFont="1" applyFill="1" applyBorder="1" applyAlignment="1">
      <alignment horizontal="center" vertical="center"/>
    </xf>
    <xf numFmtId="10" fontId="2" fillId="3" borderId="15" xfId="17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Continuous" vertical="center"/>
    </xf>
    <xf numFmtId="0" fontId="0" fillId="3" borderId="18" xfId="0" applyFill="1" applyBorder="1" applyAlignment="1">
      <alignment horizontal="centerContinuous" vertical="center"/>
    </xf>
    <xf numFmtId="0" fontId="2" fillId="3" borderId="19" xfId="0" applyFont="1" applyFill="1" applyBorder="1" applyAlignment="1">
      <alignment vertical="center"/>
    </xf>
    <xf numFmtId="2" fontId="2" fillId="3" borderId="20" xfId="17" applyNumberFormat="1" applyFont="1" applyFill="1" applyBorder="1" applyAlignment="1">
      <alignment horizontal="centerContinuous" vertical="center"/>
    </xf>
    <xf numFmtId="166" fontId="0" fillId="3" borderId="21" xfId="17" applyNumberFormat="1" applyFill="1" applyBorder="1" applyAlignment="1">
      <alignment horizontal="centerContinuous" vertical="center"/>
    </xf>
    <xf numFmtId="166" fontId="2" fillId="3" borderId="22" xfId="17" applyNumberFormat="1" applyFont="1" applyFill="1" applyBorder="1" applyAlignment="1">
      <alignment vertical="center"/>
    </xf>
    <xf numFmtId="164" fontId="2" fillId="3" borderId="10" xfId="0" applyNumberFormat="1" applyFont="1" applyFill="1" applyBorder="1" applyAlignment="1">
      <alignment horizontal="right"/>
    </xf>
    <xf numFmtId="0" fontId="2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right"/>
    </xf>
    <xf numFmtId="0" fontId="3" fillId="3" borderId="13" xfId="0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center" vertical="center"/>
    </xf>
    <xf numFmtId="2" fontId="2" fillId="3" borderId="23" xfId="17" applyNumberFormat="1" applyFont="1" applyFill="1" applyBorder="1" applyAlignment="1">
      <alignment horizontal="right" vertical="center"/>
    </xf>
    <xf numFmtId="0" fontId="2" fillId="3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/>
      <protection locked="0"/>
    </xf>
    <xf numFmtId="0" fontId="7" fillId="0" borderId="26" xfId="0" applyFont="1" applyBorder="1" applyAlignment="1">
      <alignment/>
    </xf>
    <xf numFmtId="0" fontId="2" fillId="0" borderId="27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2" fillId="0" borderId="25" xfId="0" applyFont="1" applyBorder="1" applyAlignment="1" applyProtection="1">
      <alignment/>
      <protection locked="0"/>
    </xf>
    <xf numFmtId="0" fontId="10" fillId="0" borderId="27" xfId="0" applyFont="1" applyBorder="1" applyAlignment="1" applyProtection="1">
      <alignment vertical="top"/>
      <protection locked="0"/>
    </xf>
    <xf numFmtId="0" fontId="2" fillId="3" borderId="25" xfId="0" applyFont="1" applyFill="1" applyBorder="1" applyAlignment="1" applyProtection="1">
      <alignment/>
      <protection locked="0"/>
    </xf>
    <xf numFmtId="0" fontId="2" fillId="3" borderId="26" xfId="0" applyFont="1" applyFill="1" applyBorder="1" applyAlignment="1">
      <alignment/>
    </xf>
    <xf numFmtId="0" fontId="7" fillId="3" borderId="27" xfId="0" applyFont="1" applyFill="1" applyBorder="1" applyAlignment="1" applyProtection="1">
      <alignment/>
      <protection locked="0"/>
    </xf>
    <xf numFmtId="0" fontId="7" fillId="3" borderId="0" xfId="0" applyFont="1" applyFill="1" applyBorder="1" applyAlignment="1">
      <alignment/>
    </xf>
    <xf numFmtId="0" fontId="7" fillId="3" borderId="25" xfId="0" applyFont="1" applyFill="1" applyBorder="1" applyAlignment="1" applyProtection="1">
      <alignment vertical="center"/>
      <protection locked="0"/>
    </xf>
    <xf numFmtId="0" fontId="7" fillId="3" borderId="26" xfId="0" applyFont="1" applyFill="1" applyBorder="1" applyAlignment="1">
      <alignment vertical="center"/>
    </xf>
    <xf numFmtId="0" fontId="2" fillId="3" borderId="28" xfId="0" applyFont="1" applyFill="1" applyBorder="1" applyAlignment="1" applyProtection="1">
      <alignment vertical="center"/>
      <protection locked="0"/>
    </xf>
    <xf numFmtId="0" fontId="2" fillId="3" borderId="29" xfId="0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D14" sqref="D14"/>
    </sheetView>
  </sheetViews>
  <sheetFormatPr defaultColWidth="9.00390625" defaultRowHeight="12.75"/>
  <cols>
    <col min="4" max="4" width="12.625" style="0" customWidth="1"/>
    <col min="8" max="8" width="13.75390625" style="0" customWidth="1"/>
  </cols>
  <sheetData>
    <row r="1" spans="1:10" ht="12.75">
      <c r="A1" s="3"/>
      <c r="B1" s="3"/>
      <c r="C1" s="4"/>
      <c r="D1" s="3"/>
      <c r="E1" s="3"/>
      <c r="F1" s="4"/>
      <c r="G1" s="3"/>
      <c r="H1" s="3"/>
      <c r="I1" s="3"/>
      <c r="J1" s="3"/>
    </row>
    <row r="2" spans="1:10" ht="20.25">
      <c r="A2" s="3"/>
      <c r="B2" s="1" t="s">
        <v>0</v>
      </c>
      <c r="C2" s="2"/>
      <c r="D2" s="3"/>
      <c r="E2" s="3"/>
      <c r="F2" s="4"/>
      <c r="G2" s="3"/>
      <c r="H2" s="3"/>
      <c r="I2" s="3"/>
      <c r="J2" s="3"/>
    </row>
    <row r="3" spans="1:10" ht="12.75">
      <c r="A3" s="3"/>
      <c r="B3" s="5"/>
      <c r="C3" s="2"/>
      <c r="D3" s="3"/>
      <c r="E3" s="3"/>
      <c r="F3" s="4"/>
      <c r="G3" s="3"/>
      <c r="H3" s="3"/>
      <c r="I3" s="3"/>
      <c r="J3" s="3"/>
    </row>
    <row r="4" spans="1:10" ht="12.75">
      <c r="A4" s="3"/>
      <c r="B4" s="5" t="s">
        <v>1</v>
      </c>
      <c r="C4" s="2"/>
      <c r="D4" s="3"/>
      <c r="E4" s="3"/>
      <c r="F4" s="4"/>
      <c r="G4" s="3"/>
      <c r="H4" s="3"/>
      <c r="I4" s="3"/>
      <c r="J4" s="3"/>
    </row>
    <row r="5" spans="1:10" ht="12.75">
      <c r="A5" s="3"/>
      <c r="B5" s="5"/>
      <c r="C5" s="2"/>
      <c r="D5" s="3"/>
      <c r="E5" s="3"/>
      <c r="F5" s="4"/>
      <c r="G5" s="3"/>
      <c r="H5" s="3"/>
      <c r="I5" s="3"/>
      <c r="J5" s="3"/>
    </row>
    <row r="6" spans="1:10" ht="12.75">
      <c r="A6" s="3"/>
      <c r="B6" s="5" t="s">
        <v>2</v>
      </c>
      <c r="C6" s="2"/>
      <c r="D6" s="3"/>
      <c r="E6" s="3"/>
      <c r="F6" s="4"/>
      <c r="G6" s="3"/>
      <c r="H6" s="3"/>
      <c r="I6" s="3"/>
      <c r="J6" s="3"/>
    </row>
    <row r="7" spans="1:10" ht="12.75">
      <c r="A7" s="3"/>
      <c r="B7" s="5"/>
      <c r="C7" s="2"/>
      <c r="D7" s="3"/>
      <c r="E7" s="3"/>
      <c r="F7" s="4"/>
      <c r="G7" s="3"/>
      <c r="H7" s="3"/>
      <c r="I7" s="3"/>
      <c r="J7" s="3"/>
    </row>
    <row r="8" spans="1:10" ht="12.75">
      <c r="A8" s="3"/>
      <c r="B8" s="5" t="s">
        <v>3</v>
      </c>
      <c r="C8" s="2"/>
      <c r="D8" s="3"/>
      <c r="E8" s="3"/>
      <c r="F8" s="4"/>
      <c r="G8" s="3"/>
      <c r="H8" s="3"/>
      <c r="I8" s="3"/>
      <c r="J8" s="3"/>
    </row>
    <row r="9" spans="1:10" ht="12.75">
      <c r="A9" s="3"/>
      <c r="B9" s="5" t="s">
        <v>4</v>
      </c>
      <c r="C9" s="2"/>
      <c r="D9" s="3"/>
      <c r="E9" s="3"/>
      <c r="F9" s="4"/>
      <c r="G9" s="3"/>
      <c r="H9" s="3"/>
      <c r="I9" s="3"/>
      <c r="J9" s="3"/>
    </row>
    <row r="10" spans="1:10" ht="12.75">
      <c r="A10" s="3"/>
      <c r="B10" s="5"/>
      <c r="C10" s="2"/>
      <c r="D10" s="3"/>
      <c r="E10" s="3"/>
      <c r="F10" s="4"/>
      <c r="G10" s="3"/>
      <c r="H10" s="3"/>
      <c r="I10" s="3"/>
      <c r="J10" s="3"/>
    </row>
    <row r="11" spans="1:10" ht="12.75">
      <c r="A11" s="3"/>
      <c r="B11" s="51" t="s">
        <v>28</v>
      </c>
      <c r="C11" s="2"/>
      <c r="D11" s="3"/>
      <c r="E11" s="3"/>
      <c r="F11" s="4"/>
      <c r="G11" s="3"/>
      <c r="H11" s="3"/>
      <c r="I11" s="3"/>
      <c r="J11" s="3"/>
    </row>
    <row r="12" spans="1:10" ht="12.75">
      <c r="A12" s="3"/>
      <c r="B12" s="5"/>
      <c r="C12" s="2"/>
      <c r="D12" s="3"/>
      <c r="E12" s="3"/>
      <c r="F12" s="4"/>
      <c r="G12" s="3"/>
      <c r="H12" s="3"/>
      <c r="I12" s="3"/>
      <c r="J12" s="3"/>
    </row>
    <row r="13" spans="1:10" ht="13.5" thickBot="1">
      <c r="A13" s="3"/>
      <c r="B13" s="3"/>
      <c r="C13" s="4"/>
      <c r="D13" s="49" t="s">
        <v>27</v>
      </c>
      <c r="E13" s="3"/>
      <c r="F13" s="4"/>
      <c r="G13" s="3"/>
      <c r="H13" s="3"/>
      <c r="I13" s="3"/>
      <c r="J13" s="3"/>
    </row>
    <row r="14" spans="1:10" ht="12.75">
      <c r="A14" s="3"/>
      <c r="B14" s="6" t="s">
        <v>5</v>
      </c>
      <c r="C14" s="7" t="s">
        <v>6</v>
      </c>
      <c r="D14" s="8"/>
      <c r="E14" s="9"/>
      <c r="F14" s="4"/>
      <c r="G14" s="10" t="s">
        <v>7</v>
      </c>
      <c r="H14" s="11"/>
      <c r="I14" s="12"/>
      <c r="J14" s="13"/>
    </row>
    <row r="15" spans="1:10" ht="12.75">
      <c r="A15" s="3"/>
      <c r="B15" s="14">
        <v>1</v>
      </c>
      <c r="C15" s="15"/>
      <c r="D15" s="16">
        <f>IF(ISTEXT($D$14),$D$14,"")</f>
      </c>
      <c r="E15" s="9"/>
      <c r="F15" s="4"/>
      <c r="G15" s="80" t="s">
        <v>8</v>
      </c>
      <c r="H15" s="81"/>
      <c r="I15" s="17">
        <f>MAX(C15:C24)</f>
        <v>0</v>
      </c>
      <c r="J15" s="18">
        <f>IF(ISTEXT($D$14),$D$14,"")</f>
      </c>
    </row>
    <row r="16" spans="1:10" ht="12.75">
      <c r="A16" s="3"/>
      <c r="B16" s="14">
        <v>2</v>
      </c>
      <c r="C16" s="15"/>
      <c r="D16" s="16">
        <f>IF(ISTEXT($D$14),$D$14,"")</f>
      </c>
      <c r="E16" s="9"/>
      <c r="F16" s="4"/>
      <c r="G16" s="82"/>
      <c r="H16" s="83"/>
      <c r="I16" s="19"/>
      <c r="J16" s="20"/>
    </row>
    <row r="17" spans="1:10" ht="12.75">
      <c r="A17" s="3"/>
      <c r="B17" s="14">
        <v>3</v>
      </c>
      <c r="C17" s="15"/>
      <c r="D17" s="16">
        <f aca="true" t="shared" si="0" ref="D17:D24">IF(ISTEXT($D$14),$D$14,"")</f>
      </c>
      <c r="E17" s="9"/>
      <c r="F17" s="4"/>
      <c r="G17" s="84" t="s">
        <v>9</v>
      </c>
      <c r="H17" s="81"/>
      <c r="I17" s="17">
        <f>MIN(C15:C24)</f>
        <v>0</v>
      </c>
      <c r="J17" s="18">
        <f>IF(ISTEXT($D$14),$D$14,"")</f>
      </c>
    </row>
    <row r="18" spans="1:10" ht="12.75">
      <c r="A18" s="3"/>
      <c r="B18" s="14">
        <v>4</v>
      </c>
      <c r="C18" s="15"/>
      <c r="D18" s="16">
        <f t="shared" si="0"/>
      </c>
      <c r="E18" s="9"/>
      <c r="F18" s="4"/>
      <c r="G18" s="82"/>
      <c r="H18" s="83"/>
      <c r="I18" s="19"/>
      <c r="J18" s="20"/>
    </row>
    <row r="19" spans="1:10" ht="12.75">
      <c r="A19" s="3"/>
      <c r="B19" s="14">
        <v>5</v>
      </c>
      <c r="C19" s="15"/>
      <c r="D19" s="16">
        <f t="shared" si="0"/>
      </c>
      <c r="E19" s="9"/>
      <c r="F19" s="4"/>
      <c r="G19" s="84" t="s">
        <v>10</v>
      </c>
      <c r="H19" s="81"/>
      <c r="I19" s="17">
        <f>I15-I17</f>
        <v>0</v>
      </c>
      <c r="J19" s="18">
        <f>IF(ISTEXT($D$14),$D$14,"")</f>
      </c>
    </row>
    <row r="20" spans="1:10" ht="12.75">
      <c r="A20" s="3"/>
      <c r="B20" s="14">
        <v>6</v>
      </c>
      <c r="C20" s="15"/>
      <c r="D20" s="16">
        <f t="shared" si="0"/>
      </c>
      <c r="E20" s="9"/>
      <c r="F20" s="21"/>
      <c r="G20" s="85"/>
      <c r="H20" s="83"/>
      <c r="I20" s="19"/>
      <c r="J20" s="20"/>
    </row>
    <row r="21" spans="1:10" ht="12.75">
      <c r="A21" s="3"/>
      <c r="B21" s="14">
        <v>7</v>
      </c>
      <c r="C21" s="15"/>
      <c r="D21" s="16">
        <f t="shared" si="0"/>
      </c>
      <c r="E21" s="9"/>
      <c r="F21" s="21"/>
      <c r="G21" s="86" t="s">
        <v>11</v>
      </c>
      <c r="H21" s="87"/>
      <c r="I21" s="72" t="e">
        <f>SUM($C$15:$C$24)/COUNT(C15:C24)</f>
        <v>#DIV/0!</v>
      </c>
      <c r="J21" s="73">
        <f>IF(ISTEXT($D$14),$D$14,"")</f>
      </c>
    </row>
    <row r="22" spans="1:10" ht="12.75">
      <c r="A22" s="3"/>
      <c r="B22" s="14">
        <v>8</v>
      </c>
      <c r="C22" s="15"/>
      <c r="D22" s="16">
        <f t="shared" si="0"/>
      </c>
      <c r="E22" s="9"/>
      <c r="F22" s="21"/>
      <c r="G22" s="88"/>
      <c r="H22" s="89"/>
      <c r="I22" s="74"/>
      <c r="J22" s="75"/>
    </row>
    <row r="23" spans="1:10" ht="12.75">
      <c r="A23" s="3"/>
      <c r="B23" s="14">
        <v>9</v>
      </c>
      <c r="C23" s="15"/>
      <c r="D23" s="16">
        <f t="shared" si="0"/>
      </c>
      <c r="E23" s="9"/>
      <c r="F23" s="21"/>
      <c r="G23" s="90" t="s">
        <v>12</v>
      </c>
      <c r="H23" s="91"/>
      <c r="I23" s="76" t="e">
        <f>STDEV($C$15:$C$24)</f>
        <v>#DIV/0!</v>
      </c>
      <c r="J23" s="77">
        <f>IF(ISTEXT($D$14),$D$14,"")</f>
      </c>
    </row>
    <row r="24" spans="1:10" ht="13.5" thickBot="1">
      <c r="A24" s="3"/>
      <c r="B24" s="22">
        <v>10</v>
      </c>
      <c r="C24" s="15"/>
      <c r="D24" s="23">
        <f t="shared" si="0"/>
      </c>
      <c r="E24" s="9"/>
      <c r="F24" s="21"/>
      <c r="G24" s="92" t="s">
        <v>13</v>
      </c>
      <c r="H24" s="93"/>
      <c r="I24" s="78" t="e">
        <f>$I$23/$I$21*100</f>
        <v>#DIV/0!</v>
      </c>
      <c r="J24" s="79" t="s">
        <v>14</v>
      </c>
    </row>
    <row r="25" spans="1:10" ht="12.75">
      <c r="A25" s="3"/>
      <c r="B25" s="3"/>
      <c r="C25" s="4"/>
      <c r="D25" s="3"/>
      <c r="E25" s="3"/>
      <c r="F25" s="4"/>
      <c r="G25" s="3"/>
      <c r="H25" s="24"/>
      <c r="I25" s="3"/>
      <c r="J25" s="25"/>
    </row>
    <row r="26" spans="1:10" ht="12.75">
      <c r="A26" s="3"/>
      <c r="B26" s="3"/>
      <c r="C26" s="4"/>
      <c r="D26" s="3"/>
      <c r="E26" s="3"/>
      <c r="F26" s="4"/>
      <c r="G26" s="3"/>
      <c r="H26" s="24"/>
      <c r="I26" s="3"/>
      <c r="J26" s="25"/>
    </row>
    <row r="27" spans="1:10" ht="12.75">
      <c r="A27" s="3"/>
      <c r="B27" s="5"/>
      <c r="C27" s="2"/>
      <c r="D27" s="5"/>
      <c r="E27" s="5"/>
      <c r="F27" s="4"/>
      <c r="G27" s="3"/>
      <c r="H27" s="3"/>
      <c r="I27" s="3"/>
      <c r="J27" s="3"/>
    </row>
    <row r="28" spans="1:10" ht="18">
      <c r="A28" s="3"/>
      <c r="B28" s="26" t="s">
        <v>15</v>
      </c>
      <c r="C28" s="2"/>
      <c r="D28" s="5"/>
      <c r="E28" s="5"/>
      <c r="F28" s="4"/>
      <c r="G28" s="3"/>
      <c r="H28" s="3"/>
      <c r="I28" s="3"/>
      <c r="J28" s="3"/>
    </row>
    <row r="29" spans="1:10" ht="12.75">
      <c r="A29" s="3"/>
      <c r="B29" s="5"/>
      <c r="C29" s="2"/>
      <c r="D29" s="5"/>
      <c r="E29" s="5"/>
      <c r="F29" s="4"/>
      <c r="G29" s="3"/>
      <c r="H29" s="3"/>
      <c r="I29" s="3"/>
      <c r="J29" s="27"/>
    </row>
    <row r="30" spans="1:10" ht="12.75">
      <c r="A30" s="3"/>
      <c r="B30" s="28" t="s">
        <v>16</v>
      </c>
      <c r="C30" s="29"/>
      <c r="D30" s="28"/>
      <c r="E30" s="28"/>
      <c r="F30" s="21"/>
      <c r="G30" s="25"/>
      <c r="H30" s="25"/>
      <c r="I30" s="30"/>
      <c r="J30" s="31"/>
    </row>
    <row r="31" spans="1:10" ht="12.75">
      <c r="A31" s="3"/>
      <c r="B31" s="28"/>
      <c r="C31" s="29"/>
      <c r="D31" s="28"/>
      <c r="E31" s="28"/>
      <c r="F31" s="21"/>
      <c r="G31" s="25"/>
      <c r="H31" s="25"/>
      <c r="I31" s="32"/>
      <c r="J31" s="31"/>
    </row>
    <row r="32" spans="1:10" ht="12.75">
      <c r="A32" s="3"/>
      <c r="B32" s="28" t="s">
        <v>17</v>
      </c>
      <c r="C32" s="29"/>
      <c r="D32" s="28"/>
      <c r="E32" s="28"/>
      <c r="F32" s="21"/>
      <c r="G32" s="25"/>
      <c r="H32" s="25"/>
      <c r="I32" s="30"/>
      <c r="J32" s="31"/>
    </row>
    <row r="33" spans="1:10" ht="12.75">
      <c r="A33" s="3"/>
      <c r="B33" s="28"/>
      <c r="C33" s="29"/>
      <c r="D33" s="28"/>
      <c r="E33" s="28"/>
      <c r="F33" s="21"/>
      <c r="G33" s="25"/>
      <c r="H33" s="25"/>
      <c r="I33" s="32"/>
      <c r="J33" s="31"/>
    </row>
    <row r="34" spans="1:10" ht="12.75">
      <c r="A34" s="3"/>
      <c r="B34" s="28" t="s">
        <v>18</v>
      </c>
      <c r="C34" s="29"/>
      <c r="D34" s="28"/>
      <c r="E34" s="28"/>
      <c r="F34" s="21"/>
      <c r="G34" s="25"/>
      <c r="H34" s="25"/>
      <c r="I34" s="30"/>
      <c r="J34" s="33">
        <f>IF(ISTEXT($D$14),$D$14,"")</f>
      </c>
    </row>
    <row r="35" spans="1:10" ht="12.75">
      <c r="A35" s="3"/>
      <c r="B35" s="28"/>
      <c r="C35" s="29"/>
      <c r="D35" s="28"/>
      <c r="E35" s="28"/>
      <c r="F35" s="21"/>
      <c r="G35" s="25"/>
      <c r="H35" s="25"/>
      <c r="I35" s="32"/>
      <c r="J35" s="34"/>
    </row>
    <row r="36" spans="1:10" ht="12.75">
      <c r="A36" s="3"/>
      <c r="B36" s="28" t="s">
        <v>19</v>
      </c>
      <c r="C36" s="29"/>
      <c r="D36" s="28"/>
      <c r="E36" s="28"/>
      <c r="F36" s="21"/>
      <c r="G36" s="25"/>
      <c r="H36" s="25"/>
      <c r="I36" s="30"/>
      <c r="J36" s="33">
        <f>IF(ISTEXT($D$14),$D$14,"")</f>
      </c>
    </row>
    <row r="37" spans="1:10" ht="12.75">
      <c r="A37" s="3"/>
      <c r="B37" s="28"/>
      <c r="C37" s="29"/>
      <c r="D37" s="28"/>
      <c r="E37" s="28"/>
      <c r="F37" s="21"/>
      <c r="G37" s="25"/>
      <c r="H37" s="25"/>
      <c r="I37" s="35"/>
      <c r="J37" s="36"/>
    </row>
    <row r="38" spans="1:10" ht="12.75">
      <c r="A38" s="3"/>
      <c r="B38" s="28"/>
      <c r="C38" s="29"/>
      <c r="D38" s="28"/>
      <c r="E38" s="28"/>
      <c r="F38" s="21"/>
      <c r="G38" s="25"/>
      <c r="H38" s="25"/>
      <c r="I38" s="35"/>
      <c r="J38" s="36"/>
    </row>
    <row r="39" spans="1:10" ht="12.75">
      <c r="A39" s="3"/>
      <c r="B39" s="28" t="s">
        <v>20</v>
      </c>
      <c r="C39" s="29"/>
      <c r="D39" s="28"/>
      <c r="E39" s="28"/>
      <c r="F39" s="21"/>
      <c r="G39" s="25"/>
      <c r="H39" s="25"/>
      <c r="I39" s="37" t="e">
        <f>$I$21*$I$30</f>
        <v>#DIV/0!</v>
      </c>
      <c r="J39" s="33">
        <f>IF(ISTEXT($D$14),$D$14,"")</f>
      </c>
    </row>
    <row r="40" spans="1:10" ht="12.75">
      <c r="A40" s="3"/>
      <c r="B40" s="5"/>
      <c r="C40" s="2"/>
      <c r="D40" s="5"/>
      <c r="E40" s="5"/>
      <c r="F40" s="4"/>
      <c r="G40" s="3"/>
      <c r="H40" s="3"/>
      <c r="I40" s="38"/>
      <c r="J40" s="3"/>
    </row>
    <row r="41" spans="1:10" ht="12.75">
      <c r="A41" s="3"/>
      <c r="B41" s="5"/>
      <c r="C41" s="2"/>
      <c r="D41" s="5"/>
      <c r="E41" s="5"/>
      <c r="F41" s="4"/>
      <c r="G41" s="3"/>
      <c r="H41" s="3"/>
      <c r="I41" s="38"/>
      <c r="J41" s="3"/>
    </row>
    <row r="42" spans="1:10" ht="12.75">
      <c r="A42" s="3"/>
      <c r="B42" s="5"/>
      <c r="C42" s="2"/>
      <c r="D42" s="5"/>
      <c r="E42" s="5"/>
      <c r="F42" s="4"/>
      <c r="G42" s="3"/>
      <c r="H42" s="3"/>
      <c r="I42" s="3"/>
      <c r="J42" s="3"/>
    </row>
    <row r="43" spans="1:10" ht="18">
      <c r="A43" s="3"/>
      <c r="B43" s="26" t="s">
        <v>21</v>
      </c>
      <c r="C43" s="2"/>
      <c r="D43" s="5"/>
      <c r="E43" s="5"/>
      <c r="F43" s="4"/>
      <c r="G43" s="3"/>
      <c r="H43" s="3"/>
      <c r="I43" s="3"/>
      <c r="J43" s="3"/>
    </row>
    <row r="44" spans="1:10" ht="12.75">
      <c r="A44" s="3"/>
      <c r="B44" s="5"/>
      <c r="C44" s="2"/>
      <c r="D44" s="5"/>
      <c r="E44" s="5"/>
      <c r="F44" s="4"/>
      <c r="G44" s="3"/>
      <c r="H44" s="3"/>
      <c r="I44" s="3"/>
      <c r="J44" s="3"/>
    </row>
    <row r="45" spans="1:10" ht="13.5" thickBot="1">
      <c r="A45" s="3"/>
      <c r="B45" s="5"/>
      <c r="C45" s="2"/>
      <c r="D45" s="5"/>
      <c r="E45" s="5"/>
      <c r="F45" s="4"/>
      <c r="G45" s="3"/>
      <c r="H45" s="3"/>
      <c r="I45" s="3"/>
      <c r="J45" s="3"/>
    </row>
    <row r="46" spans="1:10" ht="13.5" thickBot="1">
      <c r="A46" s="3"/>
      <c r="B46" s="52" t="s">
        <v>22</v>
      </c>
      <c r="C46" s="2"/>
      <c r="D46" s="28"/>
      <c r="E46" s="28"/>
      <c r="F46" s="4"/>
      <c r="G46" s="66" t="e">
        <f>SQRT((I30^2/I32^2)*(I36/I21)^2+(I34/I21)^2+(I30^2/I32+I30)*(I23/I21)^2)</f>
        <v>#DIV/0!</v>
      </c>
      <c r="H46" s="67"/>
      <c r="I46" s="68"/>
      <c r="J46" s="3"/>
    </row>
    <row r="47" spans="1:10" ht="13.5" thickBot="1">
      <c r="A47" s="3"/>
      <c r="B47" s="52" t="s">
        <v>13</v>
      </c>
      <c r="C47" s="2"/>
      <c r="D47" s="5"/>
      <c r="E47" s="5"/>
      <c r="F47" s="4"/>
      <c r="G47" s="69" t="e">
        <f>$G$46/$I$30*100</f>
        <v>#DIV/0!</v>
      </c>
      <c r="H47" s="70"/>
      <c r="I47" s="71" t="s">
        <v>14</v>
      </c>
      <c r="J47" s="3"/>
    </row>
    <row r="48" spans="1:10" ht="13.5" thickBot="1">
      <c r="A48" s="3"/>
      <c r="B48" s="39"/>
      <c r="C48" s="2"/>
      <c r="D48" s="5"/>
      <c r="E48" s="5"/>
      <c r="F48" s="4"/>
      <c r="G48" s="3"/>
      <c r="H48" s="3"/>
      <c r="I48" s="3"/>
      <c r="J48" s="3"/>
    </row>
    <row r="49" spans="1:10" ht="12.75">
      <c r="A49" s="3"/>
      <c r="B49" s="40"/>
      <c r="C49" s="2"/>
      <c r="D49" s="5"/>
      <c r="E49" s="5"/>
      <c r="F49" s="4"/>
      <c r="G49" s="41" t="s">
        <v>29</v>
      </c>
      <c r="H49" s="42"/>
      <c r="I49" s="43"/>
      <c r="J49" s="3"/>
    </row>
    <row r="50" spans="1:10" ht="13.5" thickBot="1">
      <c r="A50" s="3"/>
      <c r="B50" s="40"/>
      <c r="C50" s="2"/>
      <c r="D50" s="5"/>
      <c r="E50" s="5"/>
      <c r="F50" s="4"/>
      <c r="G50" s="54">
        <v>0.95</v>
      </c>
      <c r="H50" s="55">
        <v>0.99</v>
      </c>
      <c r="I50" s="56">
        <v>0.999</v>
      </c>
      <c r="J50" s="3"/>
    </row>
    <row r="51" spans="1:10" ht="12.75">
      <c r="A51" s="3"/>
      <c r="B51" s="53" t="s">
        <v>23</v>
      </c>
      <c r="C51" s="5"/>
      <c r="D51" s="5"/>
      <c r="E51" s="5"/>
      <c r="F51" s="4" t="s">
        <v>24</v>
      </c>
      <c r="G51" s="57" t="e">
        <f>1.96*$G$46</f>
        <v>#DIV/0!</v>
      </c>
      <c r="H51" s="58" t="e">
        <f>2.576*$G$46</f>
        <v>#DIV/0!</v>
      </c>
      <c r="I51" s="59" t="e">
        <f>3.291*$G$46</f>
        <v>#DIV/0!</v>
      </c>
      <c r="J51" s="3"/>
    </row>
    <row r="52" spans="1:10" ht="13.5" thickBot="1">
      <c r="A52" s="3"/>
      <c r="B52" s="50" t="s">
        <v>25</v>
      </c>
      <c r="C52" s="2"/>
      <c r="D52" s="5"/>
      <c r="E52" s="5"/>
      <c r="F52" s="4" t="s">
        <v>24</v>
      </c>
      <c r="G52" s="60" t="e">
        <f>(G$51)/$I$30</f>
        <v>#DIV/0!</v>
      </c>
      <c r="H52" s="61" t="e">
        <f>(H$51)/$I$30</f>
        <v>#DIV/0!</v>
      </c>
      <c r="I52" s="62" t="e">
        <f>(I$51)/$I$30</f>
        <v>#DIV/0!</v>
      </c>
      <c r="J52" s="3"/>
    </row>
    <row r="53" spans="1:10" ht="12.75">
      <c r="A53" s="3"/>
      <c r="B53" s="50" t="s">
        <v>26</v>
      </c>
      <c r="C53" s="2"/>
      <c r="D53" s="5"/>
      <c r="E53" s="5"/>
      <c r="F53" s="4"/>
      <c r="G53" s="63" t="e">
        <f>IF(1.96*$G$46&lt;0.5,"Да","Нет")</f>
        <v>#DIV/0!</v>
      </c>
      <c r="H53" s="64" t="e">
        <f>IF(2.576*$G$46&lt;0.5,"Да","Нет")</f>
        <v>#DIV/0!</v>
      </c>
      <c r="I53" s="65" t="e">
        <f>IF(3.291*$G$46&lt;0.5,"Да","Нет")</f>
        <v>#DIV/0!</v>
      </c>
      <c r="J53" s="3"/>
    </row>
    <row r="54" spans="1:10" ht="13.5" thickBot="1">
      <c r="A54" s="3"/>
      <c r="B54" s="5"/>
      <c r="C54" s="2"/>
      <c r="D54" s="5"/>
      <c r="E54" s="5"/>
      <c r="F54" s="4"/>
      <c r="G54" s="44"/>
      <c r="H54" s="45"/>
      <c r="I54" s="46"/>
      <c r="J54" s="3"/>
    </row>
    <row r="55" spans="1:10" ht="12.75">
      <c r="A55" s="3"/>
      <c r="B55" s="5"/>
      <c r="C55" s="2"/>
      <c r="D55" s="5"/>
      <c r="E55" s="5"/>
      <c r="F55" s="4"/>
      <c r="G55" s="3"/>
      <c r="H55" s="3"/>
      <c r="I55" s="3"/>
      <c r="J55" s="3"/>
    </row>
    <row r="56" spans="1:10" ht="12.75">
      <c r="A56" s="3"/>
      <c r="B56" s="5"/>
      <c r="C56" s="2"/>
      <c r="D56" s="5"/>
      <c r="E56" s="5"/>
      <c r="F56" s="4"/>
      <c r="G56" s="3"/>
      <c r="H56" s="3"/>
      <c r="I56" s="3"/>
      <c r="J56" s="3"/>
    </row>
    <row r="57" spans="1:10" ht="12.75">
      <c r="A57" s="3"/>
      <c r="B57" s="5"/>
      <c r="C57" s="2"/>
      <c r="D57" s="5"/>
      <c r="E57" s="5"/>
      <c r="F57" s="4"/>
      <c r="G57" s="3"/>
      <c r="H57" s="3"/>
      <c r="I57" s="47"/>
      <c r="J57" s="3"/>
    </row>
    <row r="58" spans="1:10" ht="12.75">
      <c r="A58" s="3"/>
      <c r="B58" s="5"/>
      <c r="C58" s="48"/>
      <c r="D58" s="5"/>
      <c r="E58" s="5"/>
      <c r="F58" s="4"/>
      <c r="G58" s="3"/>
      <c r="H58" s="3"/>
      <c r="I58" s="3"/>
      <c r="J58" s="3"/>
    </row>
  </sheetData>
  <sheetProtection password="DCC6" sheet="1" objects="1" scenarios="1" selectLockedCells="1"/>
  <printOptions/>
  <pageMargins left="0.75" right="0.75" top="1" bottom="1" header="0.5" footer="0.5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ПМ-ПУ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Определение точности счета на весах</dc:title>
  <dc:subject>Определение точности счета на весах</dc:subject>
  <dc:creator/>
  <cp:keywords/>
  <dc:description/>
  <cp:lastModifiedBy>Dashul'ka</cp:lastModifiedBy>
  <dcterms:created xsi:type="dcterms:W3CDTF">2004-10-18T17:11:44Z</dcterms:created>
  <dcterms:modified xsi:type="dcterms:W3CDTF">2004-10-18T18:07:04Z</dcterms:modified>
  <cp:category/>
  <cp:version/>
  <cp:contentType/>
  <cp:contentStatus/>
</cp:coreProperties>
</file>